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Чемоданово на 2024 год и на плановый период 2025-2026 годов\"/>
    </mc:Choice>
  </mc:AlternateContent>
  <bookViews>
    <workbookView xWindow="-108" yWindow="-108" windowWidth="23256" windowHeight="12576"/>
  </bookViews>
  <sheets>
    <sheet name="Документ (13)" sheetId="14" r:id="rId1"/>
  </sheets>
  <definedNames>
    <definedName name="_xlnm.Print_Titles" localSheetId="0">'Документ (13)'!$6:$7</definedName>
  </definedNames>
  <calcPr calcId="152511"/>
</workbook>
</file>

<file path=xl/calcChain.xml><?xml version="1.0" encoding="utf-8"?>
<calcChain xmlns="http://schemas.openxmlformats.org/spreadsheetml/2006/main">
  <c r="AI9" i="14" l="1"/>
  <c r="AJ9" i="14" l="1"/>
  <c r="AJ11" i="14" l="1"/>
  <c r="AI11" i="14"/>
  <c r="AJ13" i="14"/>
  <c r="AI13" i="14"/>
  <c r="AJ16" i="14"/>
  <c r="AI16" i="14"/>
  <c r="AI10" i="14" s="1"/>
  <c r="AJ18" i="14"/>
  <c r="AI18" i="14"/>
  <c r="AJ24" i="14"/>
  <c r="AJ22" i="14" s="1"/>
  <c r="AJ8" i="14" s="1"/>
  <c r="AJ34" i="14" s="1"/>
  <c r="AI24" i="14"/>
  <c r="AI22" i="14"/>
  <c r="AI8" i="14" s="1"/>
  <c r="AI34" i="14" s="1"/>
  <c r="AI28" i="14"/>
  <c r="AI27" i="14" s="1"/>
  <c r="AJ10" i="14" l="1"/>
  <c r="AJ28" i="14"/>
  <c r="AJ27" i="14" s="1"/>
  <c r="AK9" i="14" l="1"/>
  <c r="AK11" i="14"/>
  <c r="AK12" i="14"/>
  <c r="AK13" i="14"/>
  <c r="AK15" i="14"/>
  <c r="AK17" i="14"/>
  <c r="AK19" i="14"/>
  <c r="AK20" i="14"/>
  <c r="AK26" i="14"/>
  <c r="AK27" i="14"/>
  <c r="AK28" i="14"/>
  <c r="AK29" i="14"/>
  <c r="AK30" i="14"/>
  <c r="AK31" i="14"/>
  <c r="AK32" i="14"/>
  <c r="AK33" i="14"/>
  <c r="AK34" i="14"/>
  <c r="AK8" i="14"/>
  <c r="AH9" i="14"/>
  <c r="AH11" i="14"/>
  <c r="AH12" i="14"/>
  <c r="AH13" i="14"/>
  <c r="AH14" i="14"/>
  <c r="AH15" i="14"/>
  <c r="AH16" i="14"/>
  <c r="AH17" i="14"/>
  <c r="AH18" i="14"/>
  <c r="AH19" i="14"/>
  <c r="AH20" i="14"/>
  <c r="AH21" i="14"/>
  <c r="AH23" i="14"/>
  <c r="AH24" i="14"/>
  <c r="AH25" i="14"/>
  <c r="AH26" i="14"/>
  <c r="AH27" i="14"/>
  <c r="AH28" i="14"/>
  <c r="AH29" i="14"/>
  <c r="AH30" i="14"/>
  <c r="AH31" i="14"/>
  <c r="AH32" i="14"/>
  <c r="AH34" i="14"/>
  <c r="AH8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 s="1"/>
  <c r="S22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 s="1"/>
  <c r="AK10" i="14"/>
  <c r="S10" i="14"/>
</calcChain>
</file>

<file path=xl/sharedStrings.xml><?xml version="1.0" encoding="utf-8"?>
<sst xmlns="http://schemas.openxmlformats.org/spreadsheetml/2006/main" count="115" uniqueCount="66">
  <si>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</si>
  <si>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</si>
  <si>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</si>
  <si>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</si>
  <si>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</si>
  <si>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</si>
  <si>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с начала года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</si>
  <si>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</si>
  <si>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</si>
  <si>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</si>
  <si>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</si>
  <si>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</si>
  <si>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</si>
  <si>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</si>
  <si>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</si>
  <si>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</si>
  <si>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</si>
  <si>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</si>
  <si>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00010503000000000000</t>
  </si>
  <si>
    <t xml:space="preserve">              Единый сельскохозяйственный налог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</si>
  <si>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</si>
  <si>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</si>
  <si>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</si>
  <si>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</si>
  <si>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</si>
  <si>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</si>
  <si>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00010606030000000000</t>
  </si>
  <si>
    <t xml:space="preserve">                Земельный налог с организаций</t>
  </si>
  <si>
    <t>00010606040000000000</t>
  </si>
  <si>
    <t xml:space="preserve">                Земельный налог с физических лиц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</si>
  <si>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</si>
  <si>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</si>
  <si>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</si>
  <si>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</si>
  <si>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00011714000000000000</t>
  </si>
  <si>
    <t xml:space="preserve">              Средства самообложения граждан</t>
  </si>
  <si>
    <t>00011715000000000000</t>
  </si>
  <si>
    <t xml:space="preserve">              Инициативные платежи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</si>
  <si>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</si>
  <si>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</si>
  <si>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</si>
  <si>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</si>
  <si>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00020210000000000000</t>
  </si>
  <si>
    <t xml:space="preserve">            Дотации бюджетам бюджетной системы Российской Федерации</t>
  </si>
  <si>
    <t>00020220000000000000</t>
  </si>
  <si>
    <t xml:space="preserve">            Субсидии бюджетам бюджетной системы Российской Федерации (межбюджетные субсидии)</t>
  </si>
  <si>
    <t>00020240000000000000</t>
  </si>
  <si>
    <t xml:space="preserve">            Иные межбюджетные трансферты</t>
  </si>
  <si>
    <t>ИТОГО ДОХОДОВ</t>
  </si>
  <si>
    <t>00010800000000000000</t>
  </si>
  <si>
    <t xml:space="preserve">          ГОСУДАРСТВЕННАЯ ПОШЛИНА</t>
  </si>
  <si>
    <t>00020230000000000000</t>
  </si>
  <si>
    <t xml:space="preserve">            Субвенции бюджетам бюджетной системы Российской Федерации</t>
  </si>
  <si>
    <t>00020800000000000000</t>
  </si>
  <si>
    <t xml:space="preserve">        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</si>
  <si>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Бюджет: СП "Деревня Чемоданово"</t>
  </si>
  <si>
    <t xml:space="preserve">        НАЛОГОВЫЕ ДОХОДЫ</t>
  </si>
  <si>
    <t>% 2024 года к ожидаемому исполнению 2023 года</t>
  </si>
  <si>
    <t>Прогноз бюджета на 2024 год</t>
  </si>
  <si>
    <t>Ожидаемое исполнение в 2023 году</t>
  </si>
  <si>
    <t>% исполнения к плану 2023 года</t>
  </si>
  <si>
    <t>План на 2023 год</t>
  </si>
  <si>
    <t>План на 2023 год с учетом изменений</t>
  </si>
  <si>
    <t>Исполнено по бюджету муниципального района на 01.11.2023 год</t>
  </si>
  <si>
    <t xml:space="preserve">        НЕНАЛОГОВЫЕ ДОХОДЫ</t>
  </si>
  <si>
    <t>Ожидаемое исполнение бюджета МО СП "Деревня Чемоданово" за 2023 год в разрезе доходных источников, ПРОГНОЗ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</si>
</sst>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6" fillId="0" borderId="1"/>
    <xf numFmtId="0" fontId="1" fillId="0" borderId="1">
      <alignment horizontal="left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9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4" fontId="18" fillId="5" borderId="5" xfId="0" applyNumberFormat="1" applyFont="1" applyFill="1" applyBorder="1" applyAlignment="1" applyProtection="1">
      <alignment horizontal="center"/>
      <protection locked="0"/>
    </xf>
    <xf numFmtId="4" fontId="16" fillId="5" borderId="5" xfId="0" applyNumberFormat="1" applyFont="1" applyFill="1" applyBorder="1" applyAlignment="1" applyProtection="1">
      <alignment horizontal="center"/>
      <protection locked="0"/>
    </xf>
    <xf numFmtId="4" fontId="12" fillId="5" borderId="5" xfId="0" applyNumberFormat="1" applyFont="1" applyFill="1" applyBorder="1" applyAlignment="1" applyProtection="1">
      <alignment horizontal="center"/>
      <protection locked="0"/>
    </xf>
    <xf numFmtId="4" fontId="15" fillId="5" borderId="5" xfId="0" applyNumberFormat="1" applyFont="1" applyFill="1" applyBorder="1" applyAlignment="1" applyProtection="1">
      <alignment horizontal="center"/>
      <protection locked="0"/>
    </xf>
    <xf numFmtId="1" fontId="10" fillId="5" borderId="5" xfId="8" applyFont="1" applyFill="1" applyBorder="1" applyAlignment="1">
      <alignment horizontal="center" shrinkToFit="1"/>
    </xf>
    <xf numFmtId="0" fontId="10" fillId="5" borderId="5" xfId="9" applyFont="1" applyFill="1" applyBorder="1" applyAlignment="1">
      <alignment horizontal="left" wrapText="1"/>
    </xf>
    <xf numFmtId="0" fontId="10" fillId="5" borderId="5" xfId="10" applyFont="1" applyFill="1" applyBorder="1" applyAlignment="1">
      <alignment horizontal="center" wrapText="1"/>
    </xf>
    <xf numFmtId="4" fontId="10" fillId="5" borderId="5" xfId="11" applyFont="1" applyFill="1" applyBorder="1" applyAlignment="1">
      <alignment horizontal="right" shrinkToFit="1"/>
    </xf>
    <xf numFmtId="4" fontId="10" fillId="5" borderId="5" xfId="11" applyFont="1" applyFill="1" applyBorder="1" applyAlignment="1">
      <alignment horizontal="center" shrinkToFit="1"/>
    </xf>
    <xf numFmtId="4" fontId="17" fillId="5" borderId="5" xfId="11" applyFont="1" applyFill="1" applyBorder="1" applyAlignment="1">
      <alignment horizontal="center" shrinkToFit="1"/>
    </xf>
    <xf numFmtId="1" fontId="7" fillId="5" borderId="5" xfId="8" applyFont="1" applyFill="1" applyBorder="1" applyAlignment="1">
      <alignment horizontal="center" shrinkToFit="1"/>
    </xf>
    <xf numFmtId="0" fontId="7" fillId="5" borderId="5" xfId="9" applyFont="1" applyFill="1" applyBorder="1" applyAlignment="1">
      <alignment horizontal="left" wrapText="1"/>
    </xf>
    <xf numFmtId="0" fontId="7" fillId="5" borderId="5" xfId="10" applyFont="1" applyFill="1" applyBorder="1" applyAlignment="1">
      <alignment horizontal="center" wrapText="1"/>
    </xf>
    <xf numFmtId="4" fontId="7" fillId="5" borderId="5" xfId="11" applyFont="1" applyFill="1" applyBorder="1" applyAlignment="1">
      <alignment horizontal="right" shrinkToFit="1"/>
    </xf>
    <xf numFmtId="1" fontId="10" fillId="5" borderId="9" xfId="8" applyFont="1" applyFill="1" applyBorder="1" applyAlignment="1">
      <alignment horizontal="center" shrinkToFit="1"/>
    </xf>
    <xf numFmtId="164" fontId="11" fillId="5" borderId="10" xfId="0" applyNumberFormat="1" applyFont="1" applyFill="1" applyBorder="1" applyAlignment="1" applyProtection="1">
      <alignment horizontal="center"/>
      <protection locked="0"/>
    </xf>
    <xf numFmtId="1" fontId="7" fillId="5" borderId="9" xfId="8" applyFont="1" applyFill="1" applyBorder="1" applyAlignment="1">
      <alignment horizontal="center" shrinkToFit="1"/>
    </xf>
    <xf numFmtId="164" fontId="8" fillId="5" borderId="10" xfId="0" applyNumberFormat="1" applyFont="1" applyFill="1" applyBorder="1" applyAlignment="1" applyProtection="1">
      <alignment horizontal="center"/>
      <protection locked="0"/>
    </xf>
    <xf numFmtId="1" fontId="10" fillId="5" borderId="12" xfId="14" applyFont="1" applyFill="1" applyBorder="1" applyAlignment="1">
      <alignment horizontal="left" shrinkToFit="1"/>
    </xf>
    <xf numFmtId="4" fontId="10" fillId="5" borderId="12" xfId="15" applyFont="1" applyFill="1" applyBorder="1" applyAlignment="1">
      <alignment horizontal="right" shrinkToFit="1"/>
    </xf>
    <xf numFmtId="4" fontId="18" fillId="5" borderId="12" xfId="0" applyNumberFormat="1" applyFont="1" applyFill="1" applyBorder="1" applyAlignment="1" applyProtection="1">
      <alignment horizontal="center"/>
      <protection locked="0"/>
    </xf>
    <xf numFmtId="4" fontId="16" fillId="5" borderId="12" xfId="0" applyNumberFormat="1" applyFont="1" applyFill="1" applyBorder="1" applyAlignment="1" applyProtection="1">
      <alignment horizontal="center"/>
      <protection locked="0"/>
    </xf>
    <xf numFmtId="164" fontId="11" fillId="5" borderId="13" xfId="0" applyNumberFormat="1" applyFont="1" applyFill="1" applyBorder="1" applyAlignment="1" applyProtection="1">
      <alignment horizontal="center"/>
      <protection locked="0"/>
    </xf>
    <xf numFmtId="0" fontId="7" fillId="5" borderId="5" xfId="6" applyFont="1" applyFill="1" applyBorder="1">
      <alignment horizontal="center" vertical="center" wrapText="1"/>
    </xf>
    <xf numFmtId="0" fontId="14" fillId="5" borderId="7" xfId="6" applyFont="1" applyFill="1" applyBorder="1">
      <alignment horizontal="center" vertical="center" wrapText="1"/>
    </xf>
    <xf numFmtId="0" fontId="14" fillId="5" borderId="5" xfId="6" applyFont="1" applyFill="1" applyBorder="1">
      <alignment horizontal="center" vertical="center" wrapText="1"/>
    </xf>
    <xf numFmtId="0" fontId="7" fillId="5" borderId="7" xfId="35" applyFont="1" applyFill="1" applyBorder="1">
      <alignment horizontal="center" vertical="center" wrapText="1"/>
    </xf>
    <xf numFmtId="0" fontId="7" fillId="5" borderId="5" xfId="35" applyFont="1" applyFill="1" applyBorder="1">
      <alignment horizontal="center" vertical="center" wrapText="1"/>
    </xf>
    <xf numFmtId="0" fontId="12" fillId="5" borderId="7" xfId="56" applyFont="1" applyFill="1" applyBorder="1" applyAlignment="1" applyProtection="1">
      <alignment horizontal="center" vertical="center" wrapText="1"/>
      <protection locked="0"/>
    </xf>
    <xf numFmtId="0" fontId="12" fillId="5" borderId="5" xfId="56" applyFont="1" applyFill="1" applyBorder="1" applyAlignment="1" applyProtection="1">
      <alignment horizontal="center" vertical="center" wrapText="1"/>
      <protection locked="0"/>
    </xf>
    <xf numFmtId="0" fontId="16" fillId="5" borderId="7" xfId="56" applyFont="1" applyFill="1" applyBorder="1" applyAlignment="1" applyProtection="1">
      <alignment horizontal="center" vertical="center" wrapText="1"/>
      <protection locked="0"/>
    </xf>
    <xf numFmtId="0" fontId="16" fillId="5" borderId="5" xfId="56" applyFont="1" applyFill="1" applyBorder="1" applyAlignment="1" applyProtection="1">
      <alignment horizontal="center" vertical="center" wrapText="1"/>
      <protection locked="0"/>
    </xf>
    <xf numFmtId="0" fontId="12" fillId="5" borderId="8" xfId="56" applyFont="1" applyFill="1" applyBorder="1" applyAlignment="1" applyProtection="1">
      <alignment horizontal="center" vertical="center" wrapText="1"/>
      <protection locked="0"/>
    </xf>
    <xf numFmtId="0" fontId="12" fillId="5" borderId="10" xfId="56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>
      <alignment horizontal="left" wrapText="1"/>
    </xf>
    <xf numFmtId="0" fontId="7" fillId="5" borderId="1" xfId="5" applyFont="1" applyFill="1">
      <alignment horizontal="right"/>
    </xf>
    <xf numFmtId="0" fontId="13" fillId="5" borderId="1" xfId="1" applyFont="1" applyFill="1" applyAlignment="1">
      <alignment horizontal="center" wrapText="1"/>
    </xf>
    <xf numFmtId="0" fontId="9" fillId="5" borderId="1" xfId="4" applyFont="1" applyFill="1">
      <alignment horizontal="center"/>
    </xf>
    <xf numFmtId="0" fontId="7" fillId="5" borderId="7" xfId="6" applyFont="1" applyFill="1" applyBorder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1" fontId="10" fillId="5" borderId="11" xfId="13" applyFont="1" applyFill="1" applyBorder="1" applyAlignment="1">
      <alignment horizontal="left" shrinkToFit="1"/>
    </xf>
    <xf numFmtId="1" fontId="10" fillId="5" borderId="12" xfId="13" applyFont="1" applyFill="1" applyBorder="1" applyAlignment="1">
      <alignment horizontal="left" shrinkToFit="1"/>
    </xf>
    <xf numFmtId="0" fontId="7" fillId="5" borderId="6" xfId="6" applyFont="1" applyFill="1" applyBorder="1">
      <alignment horizontal="center" vertical="center" wrapText="1"/>
    </xf>
    <xf numFmtId="0" fontId="7" fillId="5" borderId="9" xfId="6" applyFont="1" applyFill="1" applyBorder="1">
      <alignment horizontal="center" vertical="center" wrapText="1"/>
    </xf>
  </cellXfs>
  <cellStyles count="59">
    <cellStyle name="br" xfId="19"/>
    <cellStyle name="br 2" xfId="47"/>
    <cellStyle name="col" xfId="18"/>
    <cellStyle name="col 2" xfId="46"/>
    <cellStyle name="style0" xfId="20"/>
    <cellStyle name="style0 2" xfId="48"/>
    <cellStyle name="td" xfId="21"/>
    <cellStyle name="td 2" xfId="49"/>
    <cellStyle name="tr" xfId="17"/>
    <cellStyle name="tr 2" xfId="45"/>
    <cellStyle name="xl21" xfId="22"/>
    <cellStyle name="xl21 2" xfId="50"/>
    <cellStyle name="xl22" xfId="6"/>
    <cellStyle name="xl23" xfId="8"/>
    <cellStyle name="xl24" xfId="2"/>
    <cellStyle name="xl25" xfId="10"/>
    <cellStyle name="xl25 2" xfId="30"/>
    <cellStyle name="xl26" xfId="13"/>
    <cellStyle name="xl26 2" xfId="38"/>
    <cellStyle name="xl27" xfId="14"/>
    <cellStyle name="xl27 2" xfId="31"/>
    <cellStyle name="xl28" xfId="23"/>
    <cellStyle name="xl28 2" xfId="32"/>
    <cellStyle name="xl29" xfId="15"/>
    <cellStyle name="xl29 2" xfId="33"/>
    <cellStyle name="xl30" xfId="1"/>
    <cellStyle name="xl30 2" xfId="35"/>
    <cellStyle name="xl31" xfId="7"/>
    <cellStyle name="xl31 2" xfId="34"/>
    <cellStyle name="xl32" xfId="24"/>
    <cellStyle name="xl32 2" xfId="41"/>
    <cellStyle name="xl33" xfId="16"/>
    <cellStyle name="xl33 2" xfId="42"/>
    <cellStyle name="xl34" xfId="3"/>
    <cellStyle name="xl34 2" xfId="51"/>
    <cellStyle name="xl35" xfId="4"/>
    <cellStyle name="xl35 2" xfId="43"/>
    <cellStyle name="xl36" xfId="5"/>
    <cellStyle name="xl36 2" xfId="26"/>
    <cellStyle name="xl37" xfId="9"/>
    <cellStyle name="xl37 2" xfId="36"/>
    <cellStyle name="xl38" xfId="11"/>
    <cellStyle name="xl38 2" xfId="52"/>
    <cellStyle name="xl39" xfId="12"/>
    <cellStyle name="xl39 2" xfId="44"/>
    <cellStyle name="xl40" xfId="27"/>
    <cellStyle name="xl41" xfId="28"/>
    <cellStyle name="xl42" xfId="29"/>
    <cellStyle name="xl43" xfId="53"/>
    <cellStyle name="xl44" xfId="37"/>
    <cellStyle name="xl45" xfId="39"/>
    <cellStyle name="xl46" xfId="40"/>
    <cellStyle name="Обычный" xfId="0" builtinId="0"/>
    <cellStyle name="Обычный 2" xfId="25"/>
    <cellStyle name="Обычный 3" xfId="54"/>
    <cellStyle name="Обычный 4" xfId="55"/>
    <cellStyle name="Обычный 5" xfId="57"/>
    <cellStyle name="Обычный 6" xfId="56"/>
    <cellStyle name="Обычный 7" xfId="5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showGridLines="0" showZeros="0" tabSelected="1" topLeftCell="B13" zoomScaleNormal="100" zoomScaleSheetLayoutView="100" workbookViewId="0">
      <selection activeCell="AI30" sqref="AI30"/>
    </sheetView>
  </sheetViews>
  <sheetFormatPr defaultColWidth="9.109375" defaultRowHeight="13.8" outlineLevelRow="5" x14ac:dyDescent="0.25"/>
  <cols>
    <col min="1" max="1" width="9.109375" style="3" hidden="1"/>
    <col min="2" max="2" width="45.5546875" style="3" customWidth="1"/>
    <col min="3" max="3" width="21.6640625" style="3" customWidth="1"/>
    <col min="4" max="18" width="9.109375" style="3" hidden="1"/>
    <col min="19" max="19" width="12.6640625" style="3" customWidth="1"/>
    <col min="20" max="20" width="9.109375" style="3" hidden="1" customWidth="1"/>
    <col min="21" max="21" width="12.5546875" style="3" customWidth="1"/>
    <col min="22" max="32" width="9.109375" style="3" hidden="1" customWidth="1"/>
    <col min="33" max="33" width="13" style="3" customWidth="1"/>
    <col min="34" max="34" width="11.6640625" style="3" customWidth="1"/>
    <col min="35" max="35" width="13.44140625" style="3" customWidth="1"/>
    <col min="36" max="36" width="14" style="3" customWidth="1"/>
    <col min="37" max="37" width="12.6640625" style="3" customWidth="1"/>
    <col min="38" max="41" width="9.109375" style="3" hidden="1" customWidth="1"/>
    <col min="42" max="16384" width="9.109375" style="3"/>
  </cols>
  <sheetData>
    <row r="1" spans="1:37" ht="15.1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7" ht="15.15" customHeight="1" x14ac:dyDescent="0.25">
      <c r="A2" s="41" t="s">
        <v>65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1:37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ht="15.7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</row>
    <row r="5" spans="1:37" ht="12.75" customHeight="1" thickBot="1" x14ac:dyDescent="0.3">
      <c r="A5" s="40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</row>
    <row r="6" spans="1:37" ht="30" customHeight="1" x14ac:dyDescent="0.25">
      <c r="A6" s="47" t="s">
        <v>1</v>
      </c>
      <c r="B6" s="43" t="s">
        <v>2</v>
      </c>
      <c r="C6" s="43" t="s">
        <v>3</v>
      </c>
      <c r="D6" s="43" t="s">
        <v>1</v>
      </c>
      <c r="E6" s="43" t="s">
        <v>1</v>
      </c>
      <c r="F6" s="43" t="s">
        <v>1</v>
      </c>
      <c r="G6" s="43" t="s">
        <v>1</v>
      </c>
      <c r="H6" s="43" t="s">
        <v>1</v>
      </c>
      <c r="I6" s="43" t="s">
        <v>4</v>
      </c>
      <c r="J6" s="43"/>
      <c r="K6" s="43"/>
      <c r="L6" s="43" t="s">
        <v>5</v>
      </c>
      <c r="M6" s="43"/>
      <c r="N6" s="43"/>
      <c r="O6" s="43" t="s">
        <v>1</v>
      </c>
      <c r="P6" s="43" t="s">
        <v>1</v>
      </c>
      <c r="Q6" s="43" t="s">
        <v>1</v>
      </c>
      <c r="R6" s="43" t="s">
        <v>1</v>
      </c>
      <c r="S6" s="43" t="s">
        <v>61</v>
      </c>
      <c r="T6" s="43" t="s">
        <v>1</v>
      </c>
      <c r="U6" s="43" t="s">
        <v>62</v>
      </c>
      <c r="V6" s="43" t="s">
        <v>1</v>
      </c>
      <c r="W6" s="43" t="s">
        <v>1</v>
      </c>
      <c r="X6" s="43" t="s">
        <v>1</v>
      </c>
      <c r="Y6" s="43" t="s">
        <v>1</v>
      </c>
      <c r="Z6" s="43" t="s">
        <v>1</v>
      </c>
      <c r="AA6" s="43" t="s">
        <v>1</v>
      </c>
      <c r="AB6" s="43" t="s">
        <v>6</v>
      </c>
      <c r="AC6" s="43"/>
      <c r="AD6" s="43"/>
      <c r="AE6" s="29" t="s">
        <v>63</v>
      </c>
      <c r="AF6" s="29"/>
      <c r="AG6" s="29"/>
      <c r="AH6" s="31" t="s">
        <v>60</v>
      </c>
      <c r="AI6" s="33" t="s">
        <v>59</v>
      </c>
      <c r="AJ6" s="35" t="s">
        <v>58</v>
      </c>
      <c r="AK6" s="37" t="s">
        <v>57</v>
      </c>
    </row>
    <row r="7" spans="1:37" ht="49.2" customHeight="1" x14ac:dyDescent="0.25">
      <c r="A7" s="48"/>
      <c r="B7" s="44"/>
      <c r="C7" s="44"/>
      <c r="D7" s="44"/>
      <c r="E7" s="44"/>
      <c r="F7" s="44"/>
      <c r="G7" s="44"/>
      <c r="H7" s="44"/>
      <c r="I7" s="28" t="s">
        <v>1</v>
      </c>
      <c r="J7" s="28" t="s">
        <v>1</v>
      </c>
      <c r="K7" s="28" t="s">
        <v>1</v>
      </c>
      <c r="L7" s="28" t="s">
        <v>1</v>
      </c>
      <c r="M7" s="28" t="s">
        <v>1</v>
      </c>
      <c r="N7" s="28" t="s">
        <v>1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28" t="s">
        <v>1</v>
      </c>
      <c r="AC7" s="28" t="s">
        <v>1</v>
      </c>
      <c r="AD7" s="28" t="s">
        <v>1</v>
      </c>
      <c r="AE7" s="30"/>
      <c r="AF7" s="30"/>
      <c r="AG7" s="30"/>
      <c r="AH7" s="32"/>
      <c r="AI7" s="34"/>
      <c r="AJ7" s="36"/>
      <c r="AK7" s="38"/>
    </row>
    <row r="8" spans="1:37" s="4" customFormat="1" ht="18.75" customHeight="1" x14ac:dyDescent="0.3">
      <c r="A8" s="19" t="s">
        <v>7</v>
      </c>
      <c r="B8" s="10" t="s">
        <v>55</v>
      </c>
      <c r="C8" s="9" t="s">
        <v>7</v>
      </c>
      <c r="D8" s="9"/>
      <c r="E8" s="9"/>
      <c r="F8" s="9"/>
      <c r="G8" s="9"/>
      <c r="H8" s="9"/>
      <c r="I8" s="11"/>
      <c r="J8" s="9"/>
      <c r="K8" s="9"/>
      <c r="L8" s="9"/>
      <c r="M8" s="9"/>
      <c r="N8" s="9"/>
      <c r="O8" s="9"/>
      <c r="P8" s="9"/>
      <c r="Q8" s="9"/>
      <c r="R8" s="12">
        <v>0</v>
      </c>
      <c r="S8" s="12">
        <v>2161749</v>
      </c>
      <c r="T8" s="12">
        <v>852508.48</v>
      </c>
      <c r="U8" s="12">
        <v>3014257.48</v>
      </c>
      <c r="V8" s="12">
        <v>3014257.48</v>
      </c>
      <c r="W8" s="12">
        <v>3014257.48</v>
      </c>
      <c r="X8" s="12">
        <v>0</v>
      </c>
      <c r="Y8" s="12">
        <v>0</v>
      </c>
      <c r="Z8" s="12">
        <v>0</v>
      </c>
      <c r="AA8" s="12">
        <v>0</v>
      </c>
      <c r="AB8" s="12">
        <v>28905.38</v>
      </c>
      <c r="AC8" s="12">
        <v>2257244.0699999998</v>
      </c>
      <c r="AD8" s="12">
        <v>2228338.69</v>
      </c>
      <c r="AE8" s="12">
        <v>28905.38</v>
      </c>
      <c r="AF8" s="12">
        <v>2257244.0699999998</v>
      </c>
      <c r="AG8" s="12">
        <v>2228338.69</v>
      </c>
      <c r="AH8" s="5">
        <f>AG8/U8*100</f>
        <v>73.926620561956767</v>
      </c>
      <c r="AI8" s="5">
        <f>SUM(AI9+AI27)</f>
        <v>2756765.0300000003</v>
      </c>
      <c r="AJ8" s="6">
        <f>SUM(AJ9+AJ27)</f>
        <v>2450670</v>
      </c>
      <c r="AK8" s="20">
        <f>AJ8/AI8*100</f>
        <v>88.89658615554913</v>
      </c>
    </row>
    <row r="9" spans="1:37" s="4" customFormat="1" ht="19.5" customHeight="1" outlineLevel="1" x14ac:dyDescent="0.3">
      <c r="A9" s="19" t="s">
        <v>8</v>
      </c>
      <c r="B9" s="10" t="s">
        <v>9</v>
      </c>
      <c r="C9" s="9" t="s">
        <v>8</v>
      </c>
      <c r="D9" s="9"/>
      <c r="E9" s="9"/>
      <c r="F9" s="9"/>
      <c r="G9" s="9"/>
      <c r="H9" s="9"/>
      <c r="I9" s="11"/>
      <c r="J9" s="9"/>
      <c r="K9" s="9"/>
      <c r="L9" s="9"/>
      <c r="M9" s="9"/>
      <c r="N9" s="9"/>
      <c r="O9" s="9"/>
      <c r="P9" s="9"/>
      <c r="Q9" s="9"/>
      <c r="R9" s="12">
        <v>0</v>
      </c>
      <c r="S9" s="12">
        <v>445221</v>
      </c>
      <c r="T9" s="12">
        <v>225408.48</v>
      </c>
      <c r="U9" s="12">
        <v>670629.48</v>
      </c>
      <c r="V9" s="12">
        <v>670629.48</v>
      </c>
      <c r="W9" s="12">
        <v>670629.48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384865.09</v>
      </c>
      <c r="AD9" s="12">
        <v>384865.09</v>
      </c>
      <c r="AE9" s="12">
        <v>0</v>
      </c>
      <c r="AF9" s="12">
        <v>384865.09</v>
      </c>
      <c r="AG9" s="12">
        <v>384865.09</v>
      </c>
      <c r="AH9" s="5">
        <f t="shared" ref="AH9:AH34" si="0">AG9/U9*100</f>
        <v>57.388632840894502</v>
      </c>
      <c r="AI9" s="5">
        <f>SUM(AI11+AI13+AI16+AI22)</f>
        <v>415956.7</v>
      </c>
      <c r="AJ9" s="6">
        <f>SUM(AJ10+AJ22)</f>
        <v>625394</v>
      </c>
      <c r="AK9" s="20">
        <f t="shared" ref="AK9:AK34" si="1">AJ9/AI9*100</f>
        <v>150.35074564251519</v>
      </c>
    </row>
    <row r="10" spans="1:37" s="4" customFormat="1" ht="17.25" customHeight="1" outlineLevel="1" x14ac:dyDescent="0.3">
      <c r="A10" s="19"/>
      <c r="B10" s="10" t="s">
        <v>56</v>
      </c>
      <c r="C10" s="9"/>
      <c r="D10" s="9"/>
      <c r="E10" s="9"/>
      <c r="F10" s="9"/>
      <c r="G10" s="9"/>
      <c r="H10" s="9"/>
      <c r="I10" s="11"/>
      <c r="J10" s="9"/>
      <c r="K10" s="9"/>
      <c r="L10" s="9"/>
      <c r="M10" s="9"/>
      <c r="N10" s="9"/>
      <c r="O10" s="9"/>
      <c r="P10" s="9"/>
      <c r="Q10" s="9"/>
      <c r="R10" s="12"/>
      <c r="S10" s="12">
        <f>S11+S13+S16+S21</f>
        <v>439721</v>
      </c>
      <c r="T10" s="12">
        <f t="shared" ref="T10:AG10" si="2">T11+T13+T16+T21</f>
        <v>204408.48</v>
      </c>
      <c r="U10" s="12">
        <f t="shared" si="2"/>
        <v>644129.48</v>
      </c>
      <c r="V10" s="12">
        <f t="shared" si="2"/>
        <v>644129.48</v>
      </c>
      <c r="W10" s="12">
        <f t="shared" si="2"/>
        <v>644129.48</v>
      </c>
      <c r="X10" s="12">
        <f t="shared" si="2"/>
        <v>0</v>
      </c>
      <c r="Y10" s="12">
        <f t="shared" si="2"/>
        <v>0</v>
      </c>
      <c r="Z10" s="12">
        <f t="shared" si="2"/>
        <v>0</v>
      </c>
      <c r="AA10" s="12">
        <f t="shared" si="2"/>
        <v>0</v>
      </c>
      <c r="AB10" s="12">
        <f t="shared" si="2"/>
        <v>0</v>
      </c>
      <c r="AC10" s="12">
        <f t="shared" si="2"/>
        <v>365675.08999999997</v>
      </c>
      <c r="AD10" s="12">
        <f t="shared" si="2"/>
        <v>365675.08999999997</v>
      </c>
      <c r="AE10" s="12">
        <f t="shared" si="2"/>
        <v>0</v>
      </c>
      <c r="AF10" s="12">
        <f t="shared" si="2"/>
        <v>365675.08999999997</v>
      </c>
      <c r="AG10" s="12">
        <f t="shared" si="2"/>
        <v>365675.08999999997</v>
      </c>
      <c r="AH10" s="5">
        <f t="shared" si="0"/>
        <v>56.770432242908676</v>
      </c>
      <c r="AI10" s="13">
        <f>SUM(AI11+AI13+AI16+AI21)</f>
        <v>396766.7</v>
      </c>
      <c r="AJ10" s="14">
        <f>SUM(AJ11+AJ13+AJ16+AJ21)</f>
        <v>619894</v>
      </c>
      <c r="AK10" s="20">
        <f t="shared" si="1"/>
        <v>156.2363978630263</v>
      </c>
    </row>
    <row r="11" spans="1:37" s="4" customFormat="1" ht="19.5" customHeight="1" outlineLevel="2" x14ac:dyDescent="0.3">
      <c r="A11" s="19" t="s">
        <v>10</v>
      </c>
      <c r="B11" s="10" t="s">
        <v>11</v>
      </c>
      <c r="C11" s="9" t="s">
        <v>10</v>
      </c>
      <c r="D11" s="9"/>
      <c r="E11" s="9"/>
      <c r="F11" s="9"/>
      <c r="G11" s="9"/>
      <c r="H11" s="9"/>
      <c r="I11" s="11"/>
      <c r="J11" s="9"/>
      <c r="K11" s="9"/>
      <c r="L11" s="9"/>
      <c r="M11" s="9"/>
      <c r="N11" s="9"/>
      <c r="O11" s="9"/>
      <c r="P11" s="9"/>
      <c r="Q11" s="9"/>
      <c r="R11" s="12">
        <v>0</v>
      </c>
      <c r="S11" s="12">
        <v>4221</v>
      </c>
      <c r="T11" s="12">
        <v>408.78</v>
      </c>
      <c r="U11" s="12">
        <v>4629.78</v>
      </c>
      <c r="V11" s="12">
        <v>4629.78</v>
      </c>
      <c r="W11" s="12">
        <v>4629.78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4629.78</v>
      </c>
      <c r="AD11" s="12">
        <v>4629.78</v>
      </c>
      <c r="AE11" s="12">
        <v>0</v>
      </c>
      <c r="AF11" s="12">
        <v>4629.78</v>
      </c>
      <c r="AG11" s="12">
        <v>4629.78</v>
      </c>
      <c r="AH11" s="5">
        <f t="shared" si="0"/>
        <v>100</v>
      </c>
      <c r="AI11" s="5">
        <f>SUM(AI12)</f>
        <v>5274</v>
      </c>
      <c r="AJ11" s="6">
        <f>SUM(AJ12)</f>
        <v>7394</v>
      </c>
      <c r="AK11" s="20">
        <f t="shared" si="1"/>
        <v>140.19719378081152</v>
      </c>
    </row>
    <row r="12" spans="1:37" ht="18" customHeight="1" outlineLevel="4" x14ac:dyDescent="0.3">
      <c r="A12" s="21" t="s">
        <v>12</v>
      </c>
      <c r="B12" s="16" t="s">
        <v>13</v>
      </c>
      <c r="C12" s="15" t="s">
        <v>12</v>
      </c>
      <c r="D12" s="15"/>
      <c r="E12" s="15"/>
      <c r="F12" s="15"/>
      <c r="G12" s="15"/>
      <c r="H12" s="15"/>
      <c r="I12" s="17"/>
      <c r="J12" s="15"/>
      <c r="K12" s="15"/>
      <c r="L12" s="15"/>
      <c r="M12" s="15"/>
      <c r="N12" s="15"/>
      <c r="O12" s="15"/>
      <c r="P12" s="15"/>
      <c r="Q12" s="15"/>
      <c r="R12" s="18">
        <v>0</v>
      </c>
      <c r="S12" s="18">
        <v>4221</v>
      </c>
      <c r="T12" s="18">
        <v>408.78</v>
      </c>
      <c r="U12" s="18">
        <v>4629.78</v>
      </c>
      <c r="V12" s="18">
        <v>4629.78</v>
      </c>
      <c r="W12" s="18">
        <v>4629.78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4629.78</v>
      </c>
      <c r="AD12" s="18">
        <v>4629.78</v>
      </c>
      <c r="AE12" s="18">
        <v>0</v>
      </c>
      <c r="AF12" s="18">
        <v>4629.78</v>
      </c>
      <c r="AG12" s="18">
        <v>4629.78</v>
      </c>
      <c r="AH12" s="7">
        <f t="shared" si="0"/>
        <v>100</v>
      </c>
      <c r="AI12" s="7">
        <v>5274</v>
      </c>
      <c r="AJ12" s="8">
        <v>7394</v>
      </c>
      <c r="AK12" s="22">
        <f t="shared" si="1"/>
        <v>140.19719378081152</v>
      </c>
    </row>
    <row r="13" spans="1:37" s="4" customFormat="1" ht="16.5" customHeight="1" outlineLevel="2" x14ac:dyDescent="0.3">
      <c r="A13" s="19" t="s">
        <v>14</v>
      </c>
      <c r="B13" s="10" t="s">
        <v>15</v>
      </c>
      <c r="C13" s="9" t="s">
        <v>14</v>
      </c>
      <c r="D13" s="9"/>
      <c r="E13" s="9"/>
      <c r="F13" s="9"/>
      <c r="G13" s="9"/>
      <c r="H13" s="9"/>
      <c r="I13" s="11"/>
      <c r="J13" s="9"/>
      <c r="K13" s="9"/>
      <c r="L13" s="9"/>
      <c r="M13" s="9"/>
      <c r="N13" s="9"/>
      <c r="O13" s="9"/>
      <c r="P13" s="9"/>
      <c r="Q13" s="9"/>
      <c r="R13" s="12">
        <v>0</v>
      </c>
      <c r="S13" s="12">
        <v>27000</v>
      </c>
      <c r="T13" s="12">
        <v>203999.7</v>
      </c>
      <c r="U13" s="12">
        <v>230999.7</v>
      </c>
      <c r="V13" s="12">
        <v>230999.7</v>
      </c>
      <c r="W13" s="12">
        <v>230999.7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203999.7</v>
      </c>
      <c r="AD13" s="12">
        <v>203999.7</v>
      </c>
      <c r="AE13" s="12">
        <v>0</v>
      </c>
      <c r="AF13" s="12">
        <v>203999.7</v>
      </c>
      <c r="AG13" s="12">
        <v>203999.7</v>
      </c>
      <c r="AH13" s="5">
        <f t="shared" si="0"/>
        <v>88.31167313204304</v>
      </c>
      <c r="AI13" s="5">
        <f>SUM(AI14:AI15)</f>
        <v>203999.7</v>
      </c>
      <c r="AJ13" s="6">
        <f>SUM(AJ14:AJ15)</f>
        <v>204000</v>
      </c>
      <c r="AK13" s="20">
        <f t="shared" si="1"/>
        <v>100.00014705903979</v>
      </c>
    </row>
    <row r="14" spans="1:37" ht="28.5" customHeight="1" outlineLevel="4" x14ac:dyDescent="0.3">
      <c r="A14" s="21" t="s">
        <v>16</v>
      </c>
      <c r="B14" s="16" t="s">
        <v>17</v>
      </c>
      <c r="C14" s="15" t="s">
        <v>16</v>
      </c>
      <c r="D14" s="15"/>
      <c r="E14" s="15"/>
      <c r="F14" s="15"/>
      <c r="G14" s="15"/>
      <c r="H14" s="15"/>
      <c r="I14" s="17"/>
      <c r="J14" s="15"/>
      <c r="K14" s="15"/>
      <c r="L14" s="15"/>
      <c r="M14" s="15"/>
      <c r="N14" s="15"/>
      <c r="O14" s="15"/>
      <c r="P14" s="15"/>
      <c r="Q14" s="15"/>
      <c r="R14" s="18">
        <v>0</v>
      </c>
      <c r="S14" s="18">
        <v>27000</v>
      </c>
      <c r="T14" s="18">
        <v>0</v>
      </c>
      <c r="U14" s="18">
        <v>27000</v>
      </c>
      <c r="V14" s="18">
        <v>27000</v>
      </c>
      <c r="W14" s="18">
        <v>27000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7">
        <f t="shared" si="0"/>
        <v>0</v>
      </c>
      <c r="AI14" s="7"/>
      <c r="AJ14" s="8"/>
      <c r="AK14" s="22"/>
    </row>
    <row r="15" spans="1:37" ht="18" customHeight="1" outlineLevel="4" x14ac:dyDescent="0.3">
      <c r="A15" s="21" t="s">
        <v>18</v>
      </c>
      <c r="B15" s="16" t="s">
        <v>19</v>
      </c>
      <c r="C15" s="15" t="s">
        <v>18</v>
      </c>
      <c r="D15" s="15"/>
      <c r="E15" s="15"/>
      <c r="F15" s="15"/>
      <c r="G15" s="15"/>
      <c r="H15" s="15"/>
      <c r="I15" s="17"/>
      <c r="J15" s="15"/>
      <c r="K15" s="15"/>
      <c r="L15" s="15"/>
      <c r="M15" s="15"/>
      <c r="N15" s="15"/>
      <c r="O15" s="15"/>
      <c r="P15" s="15"/>
      <c r="Q15" s="15"/>
      <c r="R15" s="18">
        <v>0</v>
      </c>
      <c r="S15" s="18">
        <v>0</v>
      </c>
      <c r="T15" s="18">
        <v>203999.7</v>
      </c>
      <c r="U15" s="18">
        <v>203999.7</v>
      </c>
      <c r="V15" s="18">
        <v>203999.7</v>
      </c>
      <c r="W15" s="18">
        <v>203999.7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203999.7</v>
      </c>
      <c r="AD15" s="18">
        <v>203999.7</v>
      </c>
      <c r="AE15" s="18">
        <v>0</v>
      </c>
      <c r="AF15" s="18">
        <v>203999.7</v>
      </c>
      <c r="AG15" s="18">
        <v>203999.7</v>
      </c>
      <c r="AH15" s="7">
        <f t="shared" si="0"/>
        <v>100</v>
      </c>
      <c r="AI15" s="7">
        <v>203999.7</v>
      </c>
      <c r="AJ15" s="8">
        <v>204000</v>
      </c>
      <c r="AK15" s="22">
        <f t="shared" si="1"/>
        <v>100.00014705903979</v>
      </c>
    </row>
    <row r="16" spans="1:37" s="4" customFormat="1" ht="18.75" customHeight="1" outlineLevel="2" x14ac:dyDescent="0.3">
      <c r="A16" s="19" t="s">
        <v>20</v>
      </c>
      <c r="B16" s="10" t="s">
        <v>21</v>
      </c>
      <c r="C16" s="9" t="s">
        <v>20</v>
      </c>
      <c r="D16" s="9"/>
      <c r="E16" s="9"/>
      <c r="F16" s="9"/>
      <c r="G16" s="9"/>
      <c r="H16" s="9"/>
      <c r="I16" s="11"/>
      <c r="J16" s="9"/>
      <c r="K16" s="9"/>
      <c r="L16" s="9"/>
      <c r="M16" s="9"/>
      <c r="N16" s="9"/>
      <c r="O16" s="9"/>
      <c r="P16" s="9"/>
      <c r="Q16" s="9"/>
      <c r="R16" s="12">
        <v>0</v>
      </c>
      <c r="S16" s="12">
        <v>408000</v>
      </c>
      <c r="T16" s="12">
        <v>0</v>
      </c>
      <c r="U16" s="12">
        <v>408000</v>
      </c>
      <c r="V16" s="12">
        <v>408000</v>
      </c>
      <c r="W16" s="12">
        <v>408000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157045.60999999999</v>
      </c>
      <c r="AD16" s="12">
        <v>157045.60999999999</v>
      </c>
      <c r="AE16" s="12">
        <v>0</v>
      </c>
      <c r="AF16" s="12">
        <v>157045.60999999999</v>
      </c>
      <c r="AG16" s="12">
        <v>157045.60999999999</v>
      </c>
      <c r="AH16" s="5">
        <f t="shared" si="0"/>
        <v>38.49157107843137</v>
      </c>
      <c r="AI16" s="5">
        <f>SUM(AI17+AI18)</f>
        <v>187493</v>
      </c>
      <c r="AJ16" s="6">
        <f>SUM(AJ17+AJ18)</f>
        <v>408000</v>
      </c>
      <c r="AK16" s="20"/>
    </row>
    <row r="17" spans="1:37" ht="19.5" customHeight="1" outlineLevel="4" x14ac:dyDescent="0.3">
      <c r="A17" s="21" t="s">
        <v>22</v>
      </c>
      <c r="B17" s="16" t="s">
        <v>23</v>
      </c>
      <c r="C17" s="15" t="s">
        <v>22</v>
      </c>
      <c r="D17" s="15"/>
      <c r="E17" s="15"/>
      <c r="F17" s="15"/>
      <c r="G17" s="15"/>
      <c r="H17" s="15"/>
      <c r="I17" s="17"/>
      <c r="J17" s="15"/>
      <c r="K17" s="15"/>
      <c r="L17" s="15"/>
      <c r="M17" s="15"/>
      <c r="N17" s="15"/>
      <c r="O17" s="15"/>
      <c r="P17" s="15"/>
      <c r="Q17" s="15"/>
      <c r="R17" s="18">
        <v>0</v>
      </c>
      <c r="S17" s="18">
        <v>211000</v>
      </c>
      <c r="T17" s="18">
        <v>0</v>
      </c>
      <c r="U17" s="18">
        <v>211000</v>
      </c>
      <c r="V17" s="18">
        <v>211000</v>
      </c>
      <c r="W17" s="18">
        <v>211000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91171.02</v>
      </c>
      <c r="AD17" s="18">
        <v>91171.02</v>
      </c>
      <c r="AE17" s="18">
        <v>0</v>
      </c>
      <c r="AF17" s="18">
        <v>91171.02</v>
      </c>
      <c r="AG17" s="18">
        <v>91171.02</v>
      </c>
      <c r="AH17" s="7">
        <f t="shared" si="0"/>
        <v>43.209014218009479</v>
      </c>
      <c r="AI17" s="7">
        <v>109405</v>
      </c>
      <c r="AJ17" s="8">
        <v>211000</v>
      </c>
      <c r="AK17" s="22">
        <f t="shared" si="1"/>
        <v>192.86138659110642</v>
      </c>
    </row>
    <row r="18" spans="1:37" s="4" customFormat="1" ht="16.5" customHeight="1" outlineLevel="4" x14ac:dyDescent="0.3">
      <c r="A18" s="19" t="s">
        <v>24</v>
      </c>
      <c r="B18" s="10" t="s">
        <v>25</v>
      </c>
      <c r="C18" s="9" t="s">
        <v>24</v>
      </c>
      <c r="D18" s="9"/>
      <c r="E18" s="9"/>
      <c r="F18" s="9"/>
      <c r="G18" s="9"/>
      <c r="H18" s="9"/>
      <c r="I18" s="11"/>
      <c r="J18" s="9"/>
      <c r="K18" s="9"/>
      <c r="L18" s="9"/>
      <c r="M18" s="9"/>
      <c r="N18" s="9"/>
      <c r="O18" s="9"/>
      <c r="P18" s="9"/>
      <c r="Q18" s="9"/>
      <c r="R18" s="12">
        <v>0</v>
      </c>
      <c r="S18" s="12">
        <v>197000</v>
      </c>
      <c r="T18" s="12">
        <v>0</v>
      </c>
      <c r="U18" s="12">
        <v>197000</v>
      </c>
      <c r="V18" s="12">
        <v>197000</v>
      </c>
      <c r="W18" s="12">
        <v>197000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65874.59</v>
      </c>
      <c r="AD18" s="12">
        <v>65874.59</v>
      </c>
      <c r="AE18" s="12">
        <v>0</v>
      </c>
      <c r="AF18" s="12">
        <v>65874.59</v>
      </c>
      <c r="AG18" s="12">
        <v>65874.59</v>
      </c>
      <c r="AH18" s="5">
        <f t="shared" si="0"/>
        <v>33.438878172588829</v>
      </c>
      <c r="AI18" s="5">
        <f>SUM(AI19:AI20)</f>
        <v>78088</v>
      </c>
      <c r="AJ18" s="6">
        <f>SUM(AJ19:AJ20)</f>
        <v>197000</v>
      </c>
      <c r="AK18" s="20"/>
    </row>
    <row r="19" spans="1:37" ht="17.25" customHeight="1" outlineLevel="5" x14ac:dyDescent="0.3">
      <c r="A19" s="21" t="s">
        <v>26</v>
      </c>
      <c r="B19" s="16" t="s">
        <v>27</v>
      </c>
      <c r="C19" s="15" t="s">
        <v>26</v>
      </c>
      <c r="D19" s="15"/>
      <c r="E19" s="15"/>
      <c r="F19" s="15"/>
      <c r="G19" s="15"/>
      <c r="H19" s="15"/>
      <c r="I19" s="17"/>
      <c r="J19" s="15"/>
      <c r="K19" s="15"/>
      <c r="L19" s="15"/>
      <c r="M19" s="15"/>
      <c r="N19" s="15"/>
      <c r="O19" s="15"/>
      <c r="P19" s="15"/>
      <c r="Q19" s="15"/>
      <c r="R19" s="18">
        <v>0</v>
      </c>
      <c r="S19" s="18">
        <v>2000</v>
      </c>
      <c r="T19" s="18">
        <v>0</v>
      </c>
      <c r="U19" s="18">
        <v>2000</v>
      </c>
      <c r="V19" s="18">
        <v>2000</v>
      </c>
      <c r="W19" s="18">
        <v>2000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-112</v>
      </c>
      <c r="AD19" s="18">
        <v>-112</v>
      </c>
      <c r="AE19" s="18">
        <v>0</v>
      </c>
      <c r="AF19" s="18">
        <v>-112</v>
      </c>
      <c r="AG19" s="18">
        <v>-112</v>
      </c>
      <c r="AH19" s="7">
        <f t="shared" si="0"/>
        <v>-5.6000000000000005</v>
      </c>
      <c r="AI19" s="7">
        <v>-112</v>
      </c>
      <c r="AJ19" s="8">
        <v>2000</v>
      </c>
      <c r="AK19" s="22">
        <f t="shared" si="1"/>
        <v>-1785.7142857142858</v>
      </c>
    </row>
    <row r="20" spans="1:37" ht="18" customHeight="1" outlineLevel="5" x14ac:dyDescent="0.3">
      <c r="A20" s="21" t="s">
        <v>28</v>
      </c>
      <c r="B20" s="16" t="s">
        <v>29</v>
      </c>
      <c r="C20" s="15" t="s">
        <v>28</v>
      </c>
      <c r="D20" s="15"/>
      <c r="E20" s="15"/>
      <c r="F20" s="15"/>
      <c r="G20" s="15"/>
      <c r="H20" s="15"/>
      <c r="I20" s="17"/>
      <c r="J20" s="15"/>
      <c r="K20" s="15"/>
      <c r="L20" s="15"/>
      <c r="M20" s="15"/>
      <c r="N20" s="15"/>
      <c r="O20" s="15"/>
      <c r="P20" s="15"/>
      <c r="Q20" s="15"/>
      <c r="R20" s="18">
        <v>0</v>
      </c>
      <c r="S20" s="18">
        <v>195000</v>
      </c>
      <c r="T20" s="18">
        <v>0</v>
      </c>
      <c r="U20" s="18">
        <v>195000</v>
      </c>
      <c r="V20" s="18">
        <v>195000</v>
      </c>
      <c r="W20" s="18">
        <v>195000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65986.59</v>
      </c>
      <c r="AD20" s="18">
        <v>65986.59</v>
      </c>
      <c r="AE20" s="18">
        <v>0</v>
      </c>
      <c r="AF20" s="18">
        <v>65986.59</v>
      </c>
      <c r="AG20" s="18">
        <v>65986.59</v>
      </c>
      <c r="AH20" s="7">
        <f t="shared" si="0"/>
        <v>33.839276923076923</v>
      </c>
      <c r="AI20" s="7">
        <v>78200</v>
      </c>
      <c r="AJ20" s="8">
        <v>195000</v>
      </c>
      <c r="AK20" s="22">
        <f t="shared" si="1"/>
        <v>249.36061381074168</v>
      </c>
    </row>
    <row r="21" spans="1:37" s="4" customFormat="1" ht="15.6" outlineLevel="2" x14ac:dyDescent="0.3">
      <c r="A21" s="19" t="s">
        <v>49</v>
      </c>
      <c r="B21" s="10" t="s">
        <v>50</v>
      </c>
      <c r="C21" s="9" t="s">
        <v>49</v>
      </c>
      <c r="D21" s="9"/>
      <c r="E21" s="9"/>
      <c r="F21" s="9"/>
      <c r="G21" s="9"/>
      <c r="H21" s="9"/>
      <c r="I21" s="11"/>
      <c r="J21" s="9"/>
      <c r="K21" s="9"/>
      <c r="L21" s="9"/>
      <c r="M21" s="9"/>
      <c r="N21" s="9"/>
      <c r="O21" s="9"/>
      <c r="P21" s="9"/>
      <c r="Q21" s="9"/>
      <c r="R21" s="12">
        <v>0</v>
      </c>
      <c r="S21" s="12">
        <v>500</v>
      </c>
      <c r="T21" s="12">
        <v>0</v>
      </c>
      <c r="U21" s="12">
        <v>500</v>
      </c>
      <c r="V21" s="12">
        <v>500</v>
      </c>
      <c r="W21" s="12">
        <v>500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5">
        <f t="shared" si="0"/>
        <v>0</v>
      </c>
      <c r="AI21" s="5"/>
      <c r="AJ21" s="6">
        <v>500</v>
      </c>
      <c r="AK21" s="20"/>
    </row>
    <row r="22" spans="1:37" s="4" customFormat="1" ht="18.75" customHeight="1" outlineLevel="2" x14ac:dyDescent="0.3">
      <c r="A22" s="19"/>
      <c r="B22" s="10" t="s">
        <v>64</v>
      </c>
      <c r="C22" s="9"/>
      <c r="D22" s="9"/>
      <c r="E22" s="9"/>
      <c r="F22" s="9"/>
      <c r="G22" s="9"/>
      <c r="H22" s="9"/>
      <c r="I22" s="11"/>
      <c r="J22" s="9"/>
      <c r="K22" s="9"/>
      <c r="L22" s="9"/>
      <c r="M22" s="9"/>
      <c r="N22" s="9"/>
      <c r="O22" s="9"/>
      <c r="P22" s="9"/>
      <c r="Q22" s="9"/>
      <c r="R22" s="12"/>
      <c r="S22" s="12">
        <f>S23+S24</f>
        <v>5500</v>
      </c>
      <c r="T22" s="12">
        <f t="shared" ref="T22:AG22" si="3">T23+T24</f>
        <v>21000</v>
      </c>
      <c r="U22" s="12">
        <f t="shared" si="3"/>
        <v>26500</v>
      </c>
      <c r="V22" s="12">
        <f t="shared" si="3"/>
        <v>26500</v>
      </c>
      <c r="W22" s="12">
        <f t="shared" si="3"/>
        <v>26500</v>
      </c>
      <c r="X22" s="12">
        <f t="shared" si="3"/>
        <v>0</v>
      </c>
      <c r="Y22" s="12">
        <f t="shared" si="3"/>
        <v>0</v>
      </c>
      <c r="Z22" s="12">
        <f t="shared" si="3"/>
        <v>0</v>
      </c>
      <c r="AA22" s="12">
        <f t="shared" si="3"/>
        <v>0</v>
      </c>
      <c r="AB22" s="12">
        <f t="shared" si="3"/>
        <v>0</v>
      </c>
      <c r="AC22" s="12">
        <f t="shared" si="3"/>
        <v>19190</v>
      </c>
      <c r="AD22" s="12">
        <f t="shared" si="3"/>
        <v>19190</v>
      </c>
      <c r="AE22" s="12">
        <f t="shared" si="3"/>
        <v>0</v>
      </c>
      <c r="AF22" s="12">
        <f t="shared" si="3"/>
        <v>19190</v>
      </c>
      <c r="AG22" s="12">
        <f t="shared" si="3"/>
        <v>19190</v>
      </c>
      <c r="AH22" s="5">
        <f t="shared" si="0"/>
        <v>72.415094339622641</v>
      </c>
      <c r="AI22" s="13">
        <f>SUM(AI23+AI24)</f>
        <v>19190</v>
      </c>
      <c r="AJ22" s="14">
        <f>SUM(AJ23+AJ24)</f>
        <v>5500</v>
      </c>
      <c r="AK22" s="20"/>
    </row>
    <row r="23" spans="1:37" ht="28.2" customHeight="1" outlineLevel="2" x14ac:dyDescent="0.3">
      <c r="A23" s="21" t="s">
        <v>30</v>
      </c>
      <c r="B23" s="16" t="s">
        <v>31</v>
      </c>
      <c r="C23" s="15" t="s">
        <v>30</v>
      </c>
      <c r="D23" s="15"/>
      <c r="E23" s="15"/>
      <c r="F23" s="15"/>
      <c r="G23" s="15"/>
      <c r="H23" s="15"/>
      <c r="I23" s="17"/>
      <c r="J23" s="15"/>
      <c r="K23" s="15"/>
      <c r="L23" s="15"/>
      <c r="M23" s="15"/>
      <c r="N23" s="15"/>
      <c r="O23" s="15"/>
      <c r="P23" s="15"/>
      <c r="Q23" s="15"/>
      <c r="R23" s="18">
        <v>0</v>
      </c>
      <c r="S23" s="18">
        <v>500</v>
      </c>
      <c r="T23" s="18">
        <v>0</v>
      </c>
      <c r="U23" s="18">
        <v>500</v>
      </c>
      <c r="V23" s="18">
        <v>500</v>
      </c>
      <c r="W23" s="18">
        <v>500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7">
        <f t="shared" si="0"/>
        <v>0</v>
      </c>
      <c r="AI23" s="7"/>
      <c r="AJ23" s="8">
        <v>500</v>
      </c>
      <c r="AK23" s="22"/>
    </row>
    <row r="24" spans="1:37" ht="17.25" customHeight="1" outlineLevel="2" x14ac:dyDescent="0.3">
      <c r="A24" s="21" t="s">
        <v>32</v>
      </c>
      <c r="B24" s="16" t="s">
        <v>33</v>
      </c>
      <c r="C24" s="15" t="s">
        <v>32</v>
      </c>
      <c r="D24" s="15"/>
      <c r="E24" s="15"/>
      <c r="F24" s="15"/>
      <c r="G24" s="15"/>
      <c r="H24" s="15"/>
      <c r="I24" s="17"/>
      <c r="J24" s="15"/>
      <c r="K24" s="15"/>
      <c r="L24" s="15"/>
      <c r="M24" s="15"/>
      <c r="N24" s="15"/>
      <c r="O24" s="15"/>
      <c r="P24" s="15"/>
      <c r="Q24" s="15"/>
      <c r="R24" s="18">
        <v>0</v>
      </c>
      <c r="S24" s="18">
        <v>5000</v>
      </c>
      <c r="T24" s="18">
        <v>21000</v>
      </c>
      <c r="U24" s="18">
        <v>26000</v>
      </c>
      <c r="V24" s="18">
        <v>26000</v>
      </c>
      <c r="W24" s="18">
        <v>26000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19190</v>
      </c>
      <c r="AD24" s="18">
        <v>19190</v>
      </c>
      <c r="AE24" s="18">
        <v>0</v>
      </c>
      <c r="AF24" s="18">
        <v>19190</v>
      </c>
      <c r="AG24" s="18">
        <v>19190</v>
      </c>
      <c r="AH24" s="7">
        <f t="shared" si="0"/>
        <v>73.807692307692307</v>
      </c>
      <c r="AI24" s="7">
        <f>SUM(AI25:AI26)</f>
        <v>19190</v>
      </c>
      <c r="AJ24" s="8">
        <f>SUM(AJ25:AJ26)</f>
        <v>5000</v>
      </c>
      <c r="AK24" s="22"/>
    </row>
    <row r="25" spans="1:37" ht="17.25" customHeight="1" outlineLevel="4" x14ac:dyDescent="0.3">
      <c r="A25" s="21" t="s">
        <v>34</v>
      </c>
      <c r="B25" s="16" t="s">
        <v>35</v>
      </c>
      <c r="C25" s="15" t="s">
        <v>34</v>
      </c>
      <c r="D25" s="15"/>
      <c r="E25" s="15"/>
      <c r="F25" s="15"/>
      <c r="G25" s="15"/>
      <c r="H25" s="15"/>
      <c r="I25" s="17"/>
      <c r="J25" s="15"/>
      <c r="K25" s="15"/>
      <c r="L25" s="15"/>
      <c r="M25" s="15"/>
      <c r="N25" s="15"/>
      <c r="O25" s="15"/>
      <c r="P25" s="15"/>
      <c r="Q25" s="15"/>
      <c r="R25" s="18">
        <v>0</v>
      </c>
      <c r="S25" s="18">
        <v>5000</v>
      </c>
      <c r="T25" s="18">
        <v>0</v>
      </c>
      <c r="U25" s="18">
        <v>5000</v>
      </c>
      <c r="V25" s="18">
        <v>5000</v>
      </c>
      <c r="W25" s="18">
        <v>5000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7">
        <f t="shared" si="0"/>
        <v>0</v>
      </c>
      <c r="AI25" s="7"/>
      <c r="AJ25" s="8">
        <v>5000</v>
      </c>
      <c r="AK25" s="22"/>
    </row>
    <row r="26" spans="1:37" ht="19.5" customHeight="1" outlineLevel="4" x14ac:dyDescent="0.3">
      <c r="A26" s="21" t="s">
        <v>36</v>
      </c>
      <c r="B26" s="16" t="s">
        <v>37</v>
      </c>
      <c r="C26" s="15" t="s">
        <v>36</v>
      </c>
      <c r="D26" s="15"/>
      <c r="E26" s="15"/>
      <c r="F26" s="15"/>
      <c r="G26" s="15"/>
      <c r="H26" s="15"/>
      <c r="I26" s="17"/>
      <c r="J26" s="15"/>
      <c r="K26" s="15"/>
      <c r="L26" s="15"/>
      <c r="M26" s="15"/>
      <c r="N26" s="15"/>
      <c r="O26" s="15"/>
      <c r="P26" s="15"/>
      <c r="Q26" s="15"/>
      <c r="R26" s="18">
        <v>0</v>
      </c>
      <c r="S26" s="18">
        <v>0</v>
      </c>
      <c r="T26" s="18">
        <v>21000</v>
      </c>
      <c r="U26" s="18">
        <v>21000</v>
      </c>
      <c r="V26" s="18">
        <v>21000</v>
      </c>
      <c r="W26" s="18">
        <v>21000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19190</v>
      </c>
      <c r="AD26" s="18">
        <v>19190</v>
      </c>
      <c r="AE26" s="18">
        <v>0</v>
      </c>
      <c r="AF26" s="18">
        <v>19190</v>
      </c>
      <c r="AG26" s="18">
        <v>19190</v>
      </c>
      <c r="AH26" s="7">
        <f t="shared" si="0"/>
        <v>91.38095238095238</v>
      </c>
      <c r="AI26" s="7">
        <v>19190</v>
      </c>
      <c r="AJ26" s="8"/>
      <c r="AK26" s="22">
        <f t="shared" si="1"/>
        <v>0</v>
      </c>
    </row>
    <row r="27" spans="1:37" s="4" customFormat="1" ht="18.75" customHeight="1" outlineLevel="1" x14ac:dyDescent="0.3">
      <c r="A27" s="19" t="s">
        <v>38</v>
      </c>
      <c r="B27" s="10" t="s">
        <v>39</v>
      </c>
      <c r="C27" s="9" t="s">
        <v>38</v>
      </c>
      <c r="D27" s="9"/>
      <c r="E27" s="9"/>
      <c r="F27" s="9"/>
      <c r="G27" s="9"/>
      <c r="H27" s="9"/>
      <c r="I27" s="11"/>
      <c r="J27" s="9"/>
      <c r="K27" s="9"/>
      <c r="L27" s="9"/>
      <c r="M27" s="9"/>
      <c r="N27" s="9"/>
      <c r="O27" s="9"/>
      <c r="P27" s="9"/>
      <c r="Q27" s="9"/>
      <c r="R27" s="12">
        <v>0</v>
      </c>
      <c r="S27" s="12">
        <v>1716528</v>
      </c>
      <c r="T27" s="12">
        <v>627100</v>
      </c>
      <c r="U27" s="12">
        <v>2343628</v>
      </c>
      <c r="V27" s="12">
        <v>2343628</v>
      </c>
      <c r="W27" s="12">
        <v>2343628</v>
      </c>
      <c r="X27" s="12">
        <v>0</v>
      </c>
      <c r="Y27" s="12">
        <v>0</v>
      </c>
      <c r="Z27" s="12">
        <v>0</v>
      </c>
      <c r="AA27" s="12">
        <v>0</v>
      </c>
      <c r="AB27" s="12">
        <v>28905.38</v>
      </c>
      <c r="AC27" s="12">
        <v>1872378.98</v>
      </c>
      <c r="AD27" s="12">
        <v>1843473.6</v>
      </c>
      <c r="AE27" s="12">
        <v>28905.38</v>
      </c>
      <c r="AF27" s="12">
        <v>1872378.98</v>
      </c>
      <c r="AG27" s="12">
        <v>1843473.6</v>
      </c>
      <c r="AH27" s="5">
        <f t="shared" si="0"/>
        <v>78.658968061484174</v>
      </c>
      <c r="AI27" s="5">
        <f>AI28+AI33</f>
        <v>2340808.33</v>
      </c>
      <c r="AJ27" s="6">
        <f>AJ28+AJ33</f>
        <v>1825276</v>
      </c>
      <c r="AK27" s="20">
        <f t="shared" si="1"/>
        <v>77.976311712800509</v>
      </c>
    </row>
    <row r="28" spans="1:37" s="4" customFormat="1" ht="39.75" customHeight="1" outlineLevel="2" x14ac:dyDescent="0.3">
      <c r="A28" s="19" t="s">
        <v>40</v>
      </c>
      <c r="B28" s="10" t="s">
        <v>41</v>
      </c>
      <c r="C28" s="9" t="s">
        <v>40</v>
      </c>
      <c r="D28" s="9"/>
      <c r="E28" s="9"/>
      <c r="F28" s="9"/>
      <c r="G28" s="9"/>
      <c r="H28" s="9"/>
      <c r="I28" s="11"/>
      <c r="J28" s="9"/>
      <c r="K28" s="9"/>
      <c r="L28" s="9"/>
      <c r="M28" s="9"/>
      <c r="N28" s="9"/>
      <c r="O28" s="9"/>
      <c r="P28" s="9"/>
      <c r="Q28" s="9"/>
      <c r="R28" s="12">
        <v>0</v>
      </c>
      <c r="S28" s="12">
        <v>1716528</v>
      </c>
      <c r="T28" s="12">
        <v>627100</v>
      </c>
      <c r="U28" s="12">
        <v>2343628</v>
      </c>
      <c r="V28" s="12">
        <v>2343628</v>
      </c>
      <c r="W28" s="12">
        <v>2343628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1846293.27</v>
      </c>
      <c r="AD28" s="12">
        <v>1846293.27</v>
      </c>
      <c r="AE28" s="12">
        <v>0</v>
      </c>
      <c r="AF28" s="12">
        <v>1846293.27</v>
      </c>
      <c r="AG28" s="12">
        <v>1846293.27</v>
      </c>
      <c r="AH28" s="5">
        <f t="shared" si="0"/>
        <v>78.779280244134313</v>
      </c>
      <c r="AI28" s="5">
        <f>SUM(AI29:AI32)</f>
        <v>2343628</v>
      </c>
      <c r="AJ28" s="6">
        <f>SUM(AJ29:AJ32)</f>
        <v>1825276</v>
      </c>
      <c r="AK28" s="20">
        <f t="shared" si="1"/>
        <v>77.88249671022875</v>
      </c>
    </row>
    <row r="29" spans="1:37" ht="31.5" customHeight="1" outlineLevel="3" x14ac:dyDescent="0.3">
      <c r="A29" s="21" t="s">
        <v>42</v>
      </c>
      <c r="B29" s="16" t="s">
        <v>43</v>
      </c>
      <c r="C29" s="15" t="s">
        <v>42</v>
      </c>
      <c r="D29" s="15"/>
      <c r="E29" s="15"/>
      <c r="F29" s="15"/>
      <c r="G29" s="15"/>
      <c r="H29" s="15"/>
      <c r="I29" s="17"/>
      <c r="J29" s="15"/>
      <c r="K29" s="15"/>
      <c r="L29" s="15"/>
      <c r="M29" s="15"/>
      <c r="N29" s="15"/>
      <c r="O29" s="15"/>
      <c r="P29" s="15"/>
      <c r="Q29" s="15"/>
      <c r="R29" s="18">
        <v>0</v>
      </c>
      <c r="S29" s="18">
        <v>1409261</v>
      </c>
      <c r="T29" s="18">
        <v>0</v>
      </c>
      <c r="U29" s="18">
        <v>1409261</v>
      </c>
      <c r="V29" s="18">
        <v>1409261</v>
      </c>
      <c r="W29" s="18">
        <v>1409261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1251243</v>
      </c>
      <c r="AD29" s="18">
        <v>1251243</v>
      </c>
      <c r="AE29" s="18">
        <v>0</v>
      </c>
      <c r="AF29" s="18">
        <v>1251243</v>
      </c>
      <c r="AG29" s="18">
        <v>1251243</v>
      </c>
      <c r="AH29" s="7">
        <f t="shared" si="0"/>
        <v>88.787172851586746</v>
      </c>
      <c r="AI29" s="7">
        <v>1409261</v>
      </c>
      <c r="AJ29" s="8">
        <v>1509261</v>
      </c>
      <c r="AK29" s="22">
        <f t="shared" si="1"/>
        <v>107.09591764761814</v>
      </c>
    </row>
    <row r="30" spans="1:37" ht="30.75" customHeight="1" outlineLevel="3" x14ac:dyDescent="0.3">
      <c r="A30" s="21" t="s">
        <v>44</v>
      </c>
      <c r="B30" s="16" t="s">
        <v>45</v>
      </c>
      <c r="C30" s="15" t="s">
        <v>44</v>
      </c>
      <c r="D30" s="15"/>
      <c r="E30" s="15"/>
      <c r="F30" s="15"/>
      <c r="G30" s="15"/>
      <c r="H30" s="15"/>
      <c r="I30" s="17"/>
      <c r="J30" s="15"/>
      <c r="K30" s="15"/>
      <c r="L30" s="15"/>
      <c r="M30" s="15"/>
      <c r="N30" s="15"/>
      <c r="O30" s="15"/>
      <c r="P30" s="15"/>
      <c r="Q30" s="15"/>
      <c r="R30" s="18">
        <v>0</v>
      </c>
      <c r="S30" s="18">
        <v>0</v>
      </c>
      <c r="T30" s="18">
        <v>561100</v>
      </c>
      <c r="U30" s="18">
        <v>561100</v>
      </c>
      <c r="V30" s="18">
        <v>561100</v>
      </c>
      <c r="W30" s="18">
        <v>561100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431157.5</v>
      </c>
      <c r="AD30" s="18">
        <v>431157.5</v>
      </c>
      <c r="AE30" s="18">
        <v>0</v>
      </c>
      <c r="AF30" s="18">
        <v>431157.5</v>
      </c>
      <c r="AG30" s="18">
        <v>431157.5</v>
      </c>
      <c r="AH30" s="7">
        <f t="shared" si="0"/>
        <v>76.841472108358573</v>
      </c>
      <c r="AI30" s="7">
        <v>561100</v>
      </c>
      <c r="AJ30" s="8"/>
      <c r="AK30" s="22">
        <f t="shared" si="1"/>
        <v>0</v>
      </c>
    </row>
    <row r="31" spans="1:37" ht="28.5" customHeight="1" outlineLevel="3" x14ac:dyDescent="0.3">
      <c r="A31" s="21" t="s">
        <v>51</v>
      </c>
      <c r="B31" s="16" t="s">
        <v>52</v>
      </c>
      <c r="C31" s="15" t="s">
        <v>51</v>
      </c>
      <c r="D31" s="15"/>
      <c r="E31" s="15"/>
      <c r="F31" s="15"/>
      <c r="G31" s="15"/>
      <c r="H31" s="15"/>
      <c r="I31" s="17"/>
      <c r="J31" s="15"/>
      <c r="K31" s="15"/>
      <c r="L31" s="15"/>
      <c r="M31" s="15"/>
      <c r="N31" s="15"/>
      <c r="O31" s="15"/>
      <c r="P31" s="15"/>
      <c r="Q31" s="15"/>
      <c r="R31" s="18">
        <v>0</v>
      </c>
      <c r="S31" s="18">
        <v>36100</v>
      </c>
      <c r="T31" s="18">
        <v>0</v>
      </c>
      <c r="U31" s="18">
        <v>36100</v>
      </c>
      <c r="V31" s="18">
        <v>36100</v>
      </c>
      <c r="W31" s="18">
        <v>36100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31892.77</v>
      </c>
      <c r="AD31" s="18">
        <v>31892.77</v>
      </c>
      <c r="AE31" s="18">
        <v>0</v>
      </c>
      <c r="AF31" s="18">
        <v>31892.77</v>
      </c>
      <c r="AG31" s="18">
        <v>31892.77</v>
      </c>
      <c r="AH31" s="7">
        <f t="shared" si="0"/>
        <v>88.345623268698063</v>
      </c>
      <c r="AI31" s="7">
        <v>36100</v>
      </c>
      <c r="AJ31" s="8">
        <v>44848</v>
      </c>
      <c r="AK31" s="22">
        <f t="shared" si="1"/>
        <v>124.2326869806094</v>
      </c>
    </row>
    <row r="32" spans="1:37" ht="22.5" customHeight="1" outlineLevel="3" x14ac:dyDescent="0.3">
      <c r="A32" s="21" t="s">
        <v>46</v>
      </c>
      <c r="B32" s="16" t="s">
        <v>47</v>
      </c>
      <c r="C32" s="15" t="s">
        <v>46</v>
      </c>
      <c r="D32" s="15"/>
      <c r="E32" s="15"/>
      <c r="F32" s="15"/>
      <c r="G32" s="15"/>
      <c r="H32" s="15"/>
      <c r="I32" s="17"/>
      <c r="J32" s="15"/>
      <c r="K32" s="15"/>
      <c r="L32" s="15"/>
      <c r="M32" s="15"/>
      <c r="N32" s="15"/>
      <c r="O32" s="15"/>
      <c r="P32" s="15"/>
      <c r="Q32" s="15"/>
      <c r="R32" s="18">
        <v>0</v>
      </c>
      <c r="S32" s="18">
        <v>271167</v>
      </c>
      <c r="T32" s="18">
        <v>66000</v>
      </c>
      <c r="U32" s="18">
        <v>337167</v>
      </c>
      <c r="V32" s="18">
        <v>337167</v>
      </c>
      <c r="W32" s="18">
        <v>337167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132000</v>
      </c>
      <c r="AD32" s="18">
        <v>132000</v>
      </c>
      <c r="AE32" s="18">
        <v>0</v>
      </c>
      <c r="AF32" s="18">
        <v>132000</v>
      </c>
      <c r="AG32" s="18">
        <v>132000</v>
      </c>
      <c r="AH32" s="7">
        <f t="shared" si="0"/>
        <v>39.149738853446514</v>
      </c>
      <c r="AI32" s="7">
        <v>337167</v>
      </c>
      <c r="AJ32" s="8">
        <v>271167</v>
      </c>
      <c r="AK32" s="22">
        <f t="shared" si="1"/>
        <v>80.425130573276746</v>
      </c>
    </row>
    <row r="33" spans="1:37" ht="92.4" customHeight="1" outlineLevel="2" x14ac:dyDescent="0.3">
      <c r="A33" s="21" t="s">
        <v>53</v>
      </c>
      <c r="B33" s="16" t="s">
        <v>54</v>
      </c>
      <c r="C33" s="15" t="s">
        <v>53</v>
      </c>
      <c r="D33" s="15"/>
      <c r="E33" s="15"/>
      <c r="F33" s="15"/>
      <c r="G33" s="15"/>
      <c r="H33" s="15"/>
      <c r="I33" s="17"/>
      <c r="J33" s="15"/>
      <c r="K33" s="15"/>
      <c r="L33" s="15"/>
      <c r="M33" s="15"/>
      <c r="N33" s="15"/>
      <c r="O33" s="15"/>
      <c r="P33" s="15"/>
      <c r="Q33" s="15"/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28905.38</v>
      </c>
      <c r="AC33" s="18">
        <v>26085.71</v>
      </c>
      <c r="AD33" s="18">
        <v>-2819.67</v>
      </c>
      <c r="AE33" s="18">
        <v>28905.38</v>
      </c>
      <c r="AF33" s="18">
        <v>26085.71</v>
      </c>
      <c r="AG33" s="18">
        <v>-2819.67</v>
      </c>
      <c r="AH33" s="7"/>
      <c r="AI33" s="7">
        <v>-2819.67</v>
      </c>
      <c r="AJ33" s="8"/>
      <c r="AK33" s="22">
        <f t="shared" si="1"/>
        <v>0</v>
      </c>
    </row>
    <row r="34" spans="1:37" s="4" customFormat="1" ht="18" customHeight="1" thickBot="1" x14ac:dyDescent="0.35">
      <c r="A34" s="45" t="s">
        <v>48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23"/>
      <c r="M34" s="23"/>
      <c r="N34" s="23"/>
      <c r="O34" s="23"/>
      <c r="P34" s="23"/>
      <c r="Q34" s="23"/>
      <c r="R34" s="24">
        <v>0</v>
      </c>
      <c r="S34" s="24">
        <v>2161749</v>
      </c>
      <c r="T34" s="24">
        <v>852508.48</v>
      </c>
      <c r="U34" s="24">
        <v>3014257.48</v>
      </c>
      <c r="V34" s="24">
        <v>3014257.48</v>
      </c>
      <c r="W34" s="24">
        <v>3014257.48</v>
      </c>
      <c r="X34" s="24">
        <v>0</v>
      </c>
      <c r="Y34" s="24">
        <v>0</v>
      </c>
      <c r="Z34" s="24">
        <v>0</v>
      </c>
      <c r="AA34" s="24">
        <v>0</v>
      </c>
      <c r="AB34" s="24">
        <v>28905.38</v>
      </c>
      <c r="AC34" s="24">
        <v>2257244.0699999998</v>
      </c>
      <c r="AD34" s="24">
        <v>2228338.69</v>
      </c>
      <c r="AE34" s="24">
        <v>28905.38</v>
      </c>
      <c r="AF34" s="24">
        <v>2257244.0699999998</v>
      </c>
      <c r="AG34" s="24">
        <v>2228338.69</v>
      </c>
      <c r="AH34" s="25">
        <f t="shared" si="0"/>
        <v>73.926620561956767</v>
      </c>
      <c r="AI34" s="25">
        <f>SUM(AI8)</f>
        <v>2756765.0300000003</v>
      </c>
      <c r="AJ34" s="26">
        <f>SUM(AJ8)</f>
        <v>2450670</v>
      </c>
      <c r="AK34" s="27">
        <f t="shared" si="1"/>
        <v>88.89658615554913</v>
      </c>
    </row>
    <row r="35" spans="1:37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7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1"/>
      <c r="AG36" s="1"/>
    </row>
  </sheetData>
  <mergeCells count="35">
    <mergeCell ref="A36:AE36"/>
    <mergeCell ref="A34:K34"/>
    <mergeCell ref="X6:X7"/>
    <mergeCell ref="Y6:Y7"/>
    <mergeCell ref="Z6:Z7"/>
    <mergeCell ref="AA6:AA7"/>
    <mergeCell ref="AB6:AD6"/>
    <mergeCell ref="S6:S7"/>
    <mergeCell ref="T6:T7"/>
    <mergeCell ref="U6:U7"/>
    <mergeCell ref="V6:V7"/>
    <mergeCell ref="W6:W7"/>
    <mergeCell ref="A6:A7"/>
    <mergeCell ref="O6:O7"/>
    <mergeCell ref="P6:P7"/>
    <mergeCell ref="B6:B7"/>
    <mergeCell ref="A1:AG1"/>
    <mergeCell ref="A5:AK5"/>
    <mergeCell ref="A2:AK3"/>
    <mergeCell ref="A4:AG4"/>
    <mergeCell ref="E6:E7"/>
    <mergeCell ref="F6:F7"/>
    <mergeCell ref="G6:G7"/>
    <mergeCell ref="H6:H7"/>
    <mergeCell ref="I6:K6"/>
    <mergeCell ref="Q6:Q7"/>
    <mergeCell ref="R6:R7"/>
    <mergeCell ref="L6:N6"/>
    <mergeCell ref="C6:C7"/>
    <mergeCell ref="D6:D7"/>
    <mergeCell ref="AE6:AG7"/>
    <mergeCell ref="AH6:AH7"/>
    <mergeCell ref="AI6:AI7"/>
    <mergeCell ref="AJ6:AJ7"/>
    <mergeCell ref="AK6:AK7"/>
  </mergeCells>
  <pageMargins left="0.39370078740157483" right="0.39370078740157483" top="0.59055118110236227" bottom="0.59055118110236227" header="0.39370078740157483" footer="0.3937007874015748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0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BF8DB67-4A8B-44B5-BB0A-3BCE9910E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(13)</vt:lpstr>
      <vt:lpstr>'Документ (13)'!Заголовки_для_печати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 Windows</cp:lastModifiedBy>
  <cp:lastPrinted>2023-11-15T11:36:02Z</cp:lastPrinted>
  <dcterms:created xsi:type="dcterms:W3CDTF">2023-11-02T12:27:18Z</dcterms:created>
  <dcterms:modified xsi:type="dcterms:W3CDTF">2023-11-15T13:03:42Z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23.1.1401.1052714803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